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2" documentId="8_{3D4FB45A-B439-4E51-B829-48EBA8593757}" xr6:coauthVersionLast="47" xr6:coauthVersionMax="47" xr10:uidLastSave="{4615F26A-015C-4D3D-9FE9-678E8BD0644A}"/>
  <bookViews>
    <workbookView xWindow="1740" yWindow="-120" windowWidth="27180" windowHeight="16440" xr2:uid="{28FC9265-78F9-4733-9211-6F5680994B3D}"/>
  </bookViews>
  <sheets>
    <sheet name="LE BLM" sheetId="1" r:id="rId1"/>
  </sheets>
  <definedNames>
    <definedName name="_xlnm.Print_Titles" localSheetId="0">'LE BLM'!$1:$1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I14" i="1" s="1"/>
  <c r="J14" i="1" s="1"/>
  <c r="K14" i="1" s="1"/>
  <c r="F15" i="1"/>
  <c r="I13" i="1" s="1"/>
  <c r="J13" i="1" s="1"/>
  <c r="K13" i="1" s="1"/>
  <c r="E15" i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K3" i="1" l="1"/>
  <c r="J15" i="1"/>
  <c r="K15" i="1" l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</calcChain>
</file>

<file path=xl/sharedStrings.xml><?xml version="1.0" encoding="utf-8"?>
<sst xmlns="http://schemas.openxmlformats.org/spreadsheetml/2006/main" count="50" uniqueCount="43">
  <si>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</si>
  <si>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</si>
  <si>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</si>
  <si>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</si>
  <si>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</si>
  <si>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</si>
  <si>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</si>
  <si>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</si>
  <si>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</si>
  <si>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</si>
  <si>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</si>
  <si>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</si>
  <si>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</si>
  <si>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Note: All law enforcement awards are based on the formula as outlined in Section 4970.15.3(c) of the 2022 Grants and Cooperative Agreements Program Regulations (Rev. 1/22).</t>
  </si>
  <si>
    <t>BLM - Arcata Field Office</t>
  </si>
  <si>
    <t>Law Enforcement</t>
  </si>
  <si>
    <t>G22-01-02-L01</t>
  </si>
  <si>
    <t>BLM - Bakersfield Field Office</t>
  </si>
  <si>
    <t>G22-01-03-L01</t>
  </si>
  <si>
    <t>BLM - Barstow Field Office</t>
  </si>
  <si>
    <t>Barstow Law Enforcement</t>
  </si>
  <si>
    <t>G22-01-04-L01</t>
  </si>
  <si>
    <t>BLM - Bishop Field Office</t>
  </si>
  <si>
    <t>G22-01-05-L01</t>
  </si>
  <si>
    <t>BLM - Central Coast Field Office</t>
  </si>
  <si>
    <t>G22-01-01-L01</t>
  </si>
  <si>
    <t>BLM - Eagle Lake Field Office</t>
  </si>
  <si>
    <t>G22 BLM Eagle Lake Field Office Law Enforcement</t>
  </si>
  <si>
    <t>G22-01-08-L01</t>
  </si>
  <si>
    <t>BLM - El Centro Field Office</t>
  </si>
  <si>
    <t>El Centro Law Enforcement</t>
  </si>
  <si>
    <t>G22-01-09-L01</t>
  </si>
  <si>
    <t>BLM - Needles Field Office</t>
  </si>
  <si>
    <t>G22-01-12-L01</t>
  </si>
  <si>
    <t>BLM - Palm Springs South Coast Field Office</t>
  </si>
  <si>
    <t>G22-01-13-L01</t>
  </si>
  <si>
    <t>BLM - Redding Field Office</t>
  </si>
  <si>
    <t>Law Enforcement - Redding BLM</t>
  </si>
  <si>
    <t>G22-01-14-L01</t>
  </si>
  <si>
    <t>BLM - Ridgecrest Field Office</t>
  </si>
  <si>
    <t>G22-01-15-L01</t>
  </si>
  <si>
    <t>BLM - Ukiah Field Office</t>
  </si>
  <si>
    <t>G22-01-17-L01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</si>
</sst>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/>
    </xf>
    <xf numFmtId="164" fontId="5" fillId="3" borderId="9" xfId="0" applyNumberFormat="1" applyFont="1" applyFill="1" applyBorder="1" applyAlignment="1">
      <alignment horizontal="right" vertical="top"/>
    </xf>
    <xf numFmtId="2" fontId="5" fillId="3" borderId="9" xfId="0" applyNumberFormat="1" applyFont="1" applyFill="1" applyBorder="1" applyAlignment="1">
      <alignment horizontal="right" vertical="top"/>
    </xf>
    <xf numFmtId="3" fontId="5" fillId="3" borderId="9" xfId="0" applyNumberFormat="1" applyFont="1" applyFill="1" applyBorder="1" applyAlignment="1">
      <alignment horizontal="right" vertical="top"/>
    </xf>
    <xf numFmtId="164" fontId="5" fillId="3" borderId="10" xfId="0" applyNumberFormat="1" applyFont="1" applyFill="1" applyBorder="1" applyAlignment="1">
      <alignment vertical="top"/>
    </xf>
    <xf numFmtId="164" fontId="5" fillId="0" borderId="11" xfId="0" applyNumberFormat="1" applyFont="1" applyBorder="1" applyAlignment="1">
      <alignment horizontal="center" vertical="top"/>
    </xf>
    <xf numFmtId="164" fontId="5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right" vertical="top"/>
    </xf>
    <xf numFmtId="164" fontId="6" fillId="0" borderId="13" xfId="0" applyNumberFormat="1" applyFont="1" applyBorder="1" applyAlignment="1">
      <alignment horizontal="right"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0575-3860-4126-8480-1160AB01C005}">
  <dimension ref="A1:L18"/>
  <sheetViews>
    <sheetView showGridLines="0" tabSelected="1" view="pageLayout" zoomScale="130" zoomScaleNormal="100" zoomScalePageLayoutView="130" workbookViewId="0">
      <selection activeCell="D25" sqref="D25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2100000</v>
      </c>
    </row>
    <row r="3" spans="1:12" x14ac:dyDescent="0.2">
      <c r="A3" s="9">
        <v>1</v>
      </c>
      <c r="B3" s="10" t="s">
        <v>14</v>
      </c>
      <c r="C3" s="10" t="s">
        <v>15</v>
      </c>
      <c r="D3" s="11" t="s">
        <v>16</v>
      </c>
      <c r="E3" s="12">
        <v>100446</v>
      </c>
      <c r="F3" s="12">
        <v>100446</v>
      </c>
      <c r="G3" s="12">
        <v>10000</v>
      </c>
      <c r="H3" s="12">
        <v>90446</v>
      </c>
      <c r="I3" s="13">
        <f>(L2-G15)/(F15-G15)*100</f>
        <v>95.613882169894282</v>
      </c>
      <c r="J3" s="14">
        <f>(F3-G3)*I3/100</f>
        <v>86478.931867382576</v>
      </c>
      <c r="K3" s="12">
        <f t="shared" ref="K3:K14" si="0">SUM(G3+J3)</f>
        <v>96478.931867382576</v>
      </c>
      <c r="L3" s="15">
        <f t="shared" ref="L3:L14" si="1">SUM(L2-K3)</f>
        <v>2003521.0681326175</v>
      </c>
    </row>
    <row r="4" spans="1:12" x14ac:dyDescent="0.2">
      <c r="A4" s="16">
        <v>2</v>
      </c>
      <c r="B4" s="17" t="s">
        <v>17</v>
      </c>
      <c r="C4" s="17" t="s">
        <v>15</v>
      </c>
      <c r="D4" s="18" t="s">
        <v>18</v>
      </c>
      <c r="E4" s="19">
        <v>24253.25</v>
      </c>
      <c r="F4" s="19">
        <v>24253</v>
      </c>
      <c r="G4" s="19">
        <v>10000</v>
      </c>
      <c r="H4" s="19">
        <v>14253</v>
      </c>
      <c r="I4" s="20">
        <f>(L2-G15)/(F15-G15)*100</f>
        <v>95.613882169894282</v>
      </c>
      <c r="J4" s="21">
        <f>(F4-G4)*I4/100</f>
        <v>13627.846625675033</v>
      </c>
      <c r="K4" s="19">
        <f t="shared" si="0"/>
        <v>23627.846625675033</v>
      </c>
      <c r="L4" s="22">
        <f t="shared" si="1"/>
        <v>1979893.2215069425</v>
      </c>
    </row>
    <row r="5" spans="1:12" ht="22.5" x14ac:dyDescent="0.2">
      <c r="A5" s="23">
        <v>3</v>
      </c>
      <c r="B5" s="24" t="s">
        <v>19</v>
      </c>
      <c r="C5" s="24" t="s">
        <v>20</v>
      </c>
      <c r="D5" s="25" t="s">
        <v>21</v>
      </c>
      <c r="E5" s="26">
        <v>434483</v>
      </c>
      <c r="F5" s="26">
        <v>434483</v>
      </c>
      <c r="G5" s="26">
        <v>10000</v>
      </c>
      <c r="H5" s="26">
        <v>424483</v>
      </c>
      <c r="I5" s="27">
        <f>(L2-G15)/(F15-G15)*100</f>
        <v>95.613882169894282</v>
      </c>
      <c r="J5" s="28">
        <f t="shared" ref="J5:J14" si="2">(F5-G5)*I5/100</f>
        <v>405864.67545123235</v>
      </c>
      <c r="K5" s="26">
        <f t="shared" si="0"/>
        <v>415864.67545123235</v>
      </c>
      <c r="L5" s="29">
        <f t="shared" si="1"/>
        <v>1564028.5460557102</v>
      </c>
    </row>
    <row r="6" spans="1:12" x14ac:dyDescent="0.2">
      <c r="A6" s="16">
        <v>4</v>
      </c>
      <c r="B6" s="17" t="s">
        <v>22</v>
      </c>
      <c r="C6" s="17" t="s">
        <v>15</v>
      </c>
      <c r="D6" s="18" t="s">
        <v>23</v>
      </c>
      <c r="E6" s="19">
        <v>72414</v>
      </c>
      <c r="F6" s="19">
        <v>72414</v>
      </c>
      <c r="G6" s="19">
        <v>10000</v>
      </c>
      <c r="H6" s="19">
        <v>62414</v>
      </c>
      <c r="I6" s="20">
        <f>(L2-G15)/(F15-G15)*100</f>
        <v>95.613882169894282</v>
      </c>
      <c r="J6" s="21">
        <f t="shared" si="2"/>
        <v>59676.448417517815</v>
      </c>
      <c r="K6" s="19">
        <f t="shared" si="0"/>
        <v>69676.448417517822</v>
      </c>
      <c r="L6" s="22">
        <f t="shared" si="1"/>
        <v>1494352.0976381924</v>
      </c>
    </row>
    <row r="7" spans="1:12" x14ac:dyDescent="0.2">
      <c r="A7" s="23">
        <v>5</v>
      </c>
      <c r="B7" s="24" t="s">
        <v>24</v>
      </c>
      <c r="C7" s="24" t="s">
        <v>15</v>
      </c>
      <c r="D7" s="25" t="s">
        <v>25</v>
      </c>
      <c r="E7" s="26">
        <v>108621</v>
      </c>
      <c r="F7" s="26">
        <v>108621</v>
      </c>
      <c r="G7" s="26">
        <v>10000</v>
      </c>
      <c r="H7" s="26">
        <v>98621</v>
      </c>
      <c r="I7" s="27">
        <f>(L2-G15)/(F15-G15)*100</f>
        <v>95.613882169894282</v>
      </c>
      <c r="J7" s="28">
        <f t="shared" si="2"/>
        <v>94295.366734771451</v>
      </c>
      <c r="K7" s="26">
        <f t="shared" si="0"/>
        <v>104295.36673477145</v>
      </c>
      <c r="L7" s="29">
        <f t="shared" si="1"/>
        <v>1390056.7309034208</v>
      </c>
    </row>
    <row r="8" spans="1:12" ht="21.75" customHeight="1" x14ac:dyDescent="0.2">
      <c r="A8" s="16">
        <v>6</v>
      </c>
      <c r="B8" s="17" t="s">
        <v>26</v>
      </c>
      <c r="C8" s="17" t="s">
        <v>27</v>
      </c>
      <c r="D8" s="18" t="s">
        <v>28</v>
      </c>
      <c r="E8" s="19">
        <v>32207</v>
      </c>
      <c r="F8" s="19">
        <v>32207</v>
      </c>
      <c r="G8" s="19">
        <v>10000</v>
      </c>
      <c r="H8" s="19">
        <v>22207</v>
      </c>
      <c r="I8" s="20">
        <f>(L2-G15)/(F15-G15)*100</f>
        <v>95.613882169894282</v>
      </c>
      <c r="J8" s="21">
        <f t="shared" si="2"/>
        <v>21232.974813468423</v>
      </c>
      <c r="K8" s="19">
        <f t="shared" si="0"/>
        <v>31232.974813468423</v>
      </c>
      <c r="L8" s="22">
        <f t="shared" si="1"/>
        <v>1358823.7560899523</v>
      </c>
    </row>
    <row r="9" spans="1:12" ht="22.5" x14ac:dyDescent="0.2">
      <c r="A9" s="23">
        <v>7</v>
      </c>
      <c r="B9" s="24" t="s">
        <v>29</v>
      </c>
      <c r="C9" s="24" t="s">
        <v>30</v>
      </c>
      <c r="D9" s="25" t="s">
        <v>31</v>
      </c>
      <c r="E9" s="26">
        <v>470690</v>
      </c>
      <c r="F9" s="26">
        <v>470690</v>
      </c>
      <c r="G9" s="26">
        <v>10000</v>
      </c>
      <c r="H9" s="26">
        <v>460690</v>
      </c>
      <c r="I9" s="27">
        <f>(L2-G15)/(F15-G15)*100</f>
        <v>95.613882169894282</v>
      </c>
      <c r="J9" s="28">
        <f t="shared" si="2"/>
        <v>440483.59376848594</v>
      </c>
      <c r="K9" s="26">
        <f t="shared" si="0"/>
        <v>450483.59376848594</v>
      </c>
      <c r="L9" s="29">
        <f t="shared" si="1"/>
        <v>908340.16232146637</v>
      </c>
    </row>
    <row r="10" spans="1:12" x14ac:dyDescent="0.2">
      <c r="A10" s="16">
        <v>8</v>
      </c>
      <c r="B10" s="17" t="s">
        <v>32</v>
      </c>
      <c r="C10" s="17" t="s">
        <v>15</v>
      </c>
      <c r="D10" s="18" t="s">
        <v>33</v>
      </c>
      <c r="E10" s="19">
        <v>144828</v>
      </c>
      <c r="F10" s="19">
        <v>144828</v>
      </c>
      <c r="G10" s="19">
        <v>10000</v>
      </c>
      <c r="H10" s="19">
        <v>134828</v>
      </c>
      <c r="I10" s="20">
        <f>(L2-G15)/(F15-G15)*100</f>
        <v>95.613882169894282</v>
      </c>
      <c r="J10" s="21">
        <f t="shared" si="2"/>
        <v>128914.28505202505</v>
      </c>
      <c r="K10" s="19">
        <f t="shared" si="0"/>
        <v>138914.28505202505</v>
      </c>
      <c r="L10" s="22">
        <f t="shared" si="1"/>
        <v>769425.87726944126</v>
      </c>
    </row>
    <row r="11" spans="1:12" ht="22.5" x14ac:dyDescent="0.2">
      <c r="A11" s="23">
        <v>9</v>
      </c>
      <c r="B11" s="24" t="s">
        <v>34</v>
      </c>
      <c r="C11" s="24" t="s">
        <v>15</v>
      </c>
      <c r="D11" s="25" t="s">
        <v>35</v>
      </c>
      <c r="E11" s="26">
        <v>325862</v>
      </c>
      <c r="F11" s="26">
        <v>323232</v>
      </c>
      <c r="G11" s="26">
        <v>10000</v>
      </c>
      <c r="H11" s="26">
        <v>313232</v>
      </c>
      <c r="I11" s="27">
        <f>(L2-G15)/(F15-G15)*100</f>
        <v>95.613882169894282</v>
      </c>
      <c r="J11" s="28">
        <f t="shared" si="2"/>
        <v>299493.27539840323</v>
      </c>
      <c r="K11" s="26">
        <f t="shared" si="0"/>
        <v>309493.27539840323</v>
      </c>
      <c r="L11" s="29">
        <f t="shared" si="1"/>
        <v>459932.60187103803</v>
      </c>
    </row>
    <row r="12" spans="1:12" ht="22.5" x14ac:dyDescent="0.2">
      <c r="A12" s="16">
        <v>10</v>
      </c>
      <c r="B12" s="17" t="s">
        <v>36</v>
      </c>
      <c r="C12" s="17" t="s">
        <v>37</v>
      </c>
      <c r="D12" s="18" t="s">
        <v>38</v>
      </c>
      <c r="E12" s="19">
        <v>108621</v>
      </c>
      <c r="F12" s="19">
        <v>108621</v>
      </c>
      <c r="G12" s="19">
        <v>10000</v>
      </c>
      <c r="H12" s="19">
        <v>98621</v>
      </c>
      <c r="I12" s="20">
        <f>(L2-G15)/(F15-G15)*100</f>
        <v>95.613882169894282</v>
      </c>
      <c r="J12" s="21">
        <f t="shared" si="2"/>
        <v>94295.366734771451</v>
      </c>
      <c r="K12" s="19">
        <f t="shared" si="0"/>
        <v>104295.36673477145</v>
      </c>
      <c r="L12" s="22">
        <f t="shared" si="1"/>
        <v>355637.23513626656</v>
      </c>
    </row>
    <row r="13" spans="1:12" x14ac:dyDescent="0.2">
      <c r="A13" s="23">
        <v>11</v>
      </c>
      <c r="B13" s="24" t="s">
        <v>39</v>
      </c>
      <c r="C13" s="24" t="s">
        <v>15</v>
      </c>
      <c r="D13" s="25" t="s">
        <v>40</v>
      </c>
      <c r="E13" s="26">
        <v>298620</v>
      </c>
      <c r="F13" s="26">
        <v>298620</v>
      </c>
      <c r="G13" s="26">
        <v>10000</v>
      </c>
      <c r="H13" s="26">
        <v>288620</v>
      </c>
      <c r="I13" s="27">
        <f>(L2-G15)/(F15-G15)*100</f>
        <v>95.613882169894282</v>
      </c>
      <c r="J13" s="28">
        <f t="shared" si="2"/>
        <v>275960.78671874886</v>
      </c>
      <c r="K13" s="26">
        <f t="shared" si="0"/>
        <v>285960.78671874886</v>
      </c>
      <c r="L13" s="29">
        <f t="shared" si="1"/>
        <v>69676.448417517706</v>
      </c>
    </row>
    <row r="14" spans="1:12" ht="12" thickBot="1" x14ac:dyDescent="0.25">
      <c r="A14" s="30">
        <v>12</v>
      </c>
      <c r="B14" s="31" t="s">
        <v>41</v>
      </c>
      <c r="C14" s="31" t="s">
        <v>15</v>
      </c>
      <c r="D14" s="32" t="s">
        <v>42</v>
      </c>
      <c r="E14" s="33">
        <v>72414</v>
      </c>
      <c r="F14" s="33">
        <v>72414</v>
      </c>
      <c r="G14" s="33">
        <v>10000</v>
      </c>
      <c r="H14" s="33">
        <v>62414</v>
      </c>
      <c r="I14" s="34">
        <f>(L2-G15)/(F15-G15)*100</f>
        <v>95.613882169894282</v>
      </c>
      <c r="J14" s="35">
        <f t="shared" si="2"/>
        <v>59676.448417517815</v>
      </c>
      <c r="K14" s="33">
        <f t="shared" si="0"/>
        <v>69676.448417517822</v>
      </c>
      <c r="L14" s="36">
        <f t="shared" si="1"/>
        <v>-1.1641532182693481E-10</v>
      </c>
    </row>
    <row r="15" spans="1:12" s="42" customFormat="1" ht="12.75" customHeight="1" thickBot="1" x14ac:dyDescent="0.3">
      <c r="A15" s="37"/>
      <c r="B15" s="38"/>
      <c r="C15" s="39"/>
      <c r="D15" s="40" t="s">
        <v>12</v>
      </c>
      <c r="E15" s="40">
        <f>SUM(E3:E14)</f>
        <v>2193459.25</v>
      </c>
      <c r="F15" s="40">
        <f>SUM(F3:F14)</f>
        <v>2190829</v>
      </c>
      <c r="G15" s="40">
        <f>SUM(G3:G14)</f>
        <v>120000</v>
      </c>
      <c r="H15" s="40">
        <f>SUM(H3:H14)</f>
        <v>2070829</v>
      </c>
      <c r="I15" s="40"/>
      <c r="J15" s="40">
        <f>SUM(J3:J14)</f>
        <v>1980000</v>
      </c>
      <c r="K15" s="40">
        <f>SUM(K3:K14)</f>
        <v>2100000</v>
      </c>
      <c r="L15" s="41">
        <f>SUM(L14)</f>
        <v>-1.1641532182693481E-10</v>
      </c>
    </row>
    <row r="16" spans="1:12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15" x14ac:dyDescent="0.25">
      <c r="A17" s="44"/>
      <c r="B17" s="46" t="s">
        <v>13</v>
      </c>
      <c r="C17" s="46"/>
      <c r="D17" s="46"/>
      <c r="E17" s="46"/>
      <c r="F17" s="46"/>
      <c r="G17" s="46"/>
      <c r="H17" s="46"/>
      <c r="I17" s="46"/>
      <c r="J17" s="46"/>
      <c r="K17" s="46"/>
      <c r="L17" s="45"/>
    </row>
    <row r="18" spans="1:12" ht="15" x14ac:dyDescent="0.2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5"/>
    </row>
  </sheetData>
  <sheetProtection algorithmName="SHA-512" hashValue="qh6tSVT5w+XGJ35tDPMhULrvqUPxsnJkzu/LvI6sn/nZcdNfSglVkzUPDT+0yrWLfiVj2RU1anvivbdYP5osVQ==" saltValue="hyysxUgekryIuQDZzaNTnQ==" spinCount="100000" sheet="1" selectLockedCells="1" selectUnlockedCells="1"/>
  <mergeCells count="1">
    <mergeCell ref="B17:K18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2022 Grants and Cooperative Agreements
Bureau of Land Management (BLM) Law Enforcement Projects</oddHeader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76464-ED9E-4F82-B9DA-E0BEE7CF3FE3}"/>
</file>

<file path=customXml/itemProps2.xml><?xml version="1.0" encoding="utf-8"?>
<ds:datastoreItem xmlns:ds="http://schemas.openxmlformats.org/officeDocument/2006/customXml" ds:itemID="{01BAD563-22D0-4362-B2D1-33E9BB8E6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FAF6B-435D-460B-BCAE-96B0479876AA}">
  <ds:schemaRefs>
    <ds:schemaRef ds:uri="http://schemas.microsoft.com/office/2006/documentManagement/types"/>
    <ds:schemaRef ds:uri="http://purl.org/dc/elements/1.1/"/>
    <ds:schemaRef ds:uri="http://purl.org/dc/terms/"/>
    <ds:schemaRef ds:uri="95a7bea4-1558-4890-8039-e5ad0ed69925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BLM</vt:lpstr>
      <vt:lpstr>'LE BLM'!Print_Titles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cp:lastPrinted>2022-07-21T23:30:15Z</cp:lastPrinted>
  <dcterms:created xsi:type="dcterms:W3CDTF">2021-07-28T23:06:38Z</dcterms:created>
  <dcterms:modified xsi:type="dcterms:W3CDTF">2022-08-18T20:23:33Z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